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cuments\SBU Council\Tournaments\"/>
    </mc:Choice>
  </mc:AlternateContent>
  <xr:revisionPtr revIDLastSave="0" documentId="8_{A7FEB79B-70AF-45F8-8AA9-D9ECC979C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  <sheet name="Sheet3" sheetId="2" r:id="rId2"/>
  </sheets>
  <definedNames>
    <definedName name="_xlnm.Print_Area" localSheetId="0">Sheet2!$B$2:$P$44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1" i="1"/>
  <c r="G42" i="1"/>
  <c r="J43" i="1" s="1"/>
  <c r="N40" i="1"/>
  <c r="N39" i="1"/>
  <c r="N38" i="1"/>
  <c r="N37" i="1"/>
  <c r="M42" i="1"/>
  <c r="N36" i="1"/>
  <c r="N35" i="1"/>
  <c r="N33" i="1"/>
  <c r="N32" i="1"/>
  <c r="N31" i="1"/>
  <c r="G22" i="1"/>
  <c r="G21" i="1"/>
  <c r="G20" i="1"/>
  <c r="H14" i="1" l="1"/>
  <c r="I16" i="1" s="1"/>
  <c r="N42" i="1"/>
  <c r="I23" i="1"/>
  <c r="H43" i="1"/>
  <c r="J25" i="1" l="1"/>
  <c r="F27" i="1" l="1"/>
  <c r="F28" i="1" s="1"/>
  <c r="J44" i="1"/>
  <c r="D27" i="1"/>
  <c r="D28" i="1" s="1"/>
</calcChain>
</file>

<file path=xl/sharedStrings.xml><?xml version="1.0" encoding="utf-8"?>
<sst xmlns="http://schemas.openxmlformats.org/spreadsheetml/2006/main" count="72" uniqueCount="65">
  <si>
    <t>Event</t>
  </si>
  <si>
    <t>Date</t>
  </si>
  <si>
    <t>Number of pairs</t>
  </si>
  <si>
    <t>Entry fee per pair</t>
  </si>
  <si>
    <t>Number of Clubs / Heats</t>
  </si>
  <si>
    <t>Income</t>
  </si>
  <si>
    <t>Entry fees</t>
  </si>
  <si>
    <t>Less number of juniors</t>
  </si>
  <si>
    <t>Total income including VAT</t>
  </si>
  <si>
    <t>Total income less VAT</t>
  </si>
  <si>
    <t>Expenses</t>
  </si>
  <si>
    <t xml:space="preserve">   @</t>
  </si>
  <si>
    <t>eCats Scoring Session  3847 net vat</t>
  </si>
  <si>
    <t>Printing (300 Booklets)</t>
  </si>
  <si>
    <t>Postage</t>
  </si>
  <si>
    <t>Total expenses before prizes</t>
  </si>
  <si>
    <t>Surplus before prizes</t>
  </si>
  <si>
    <t>Suggested prize fund</t>
  </si>
  <si>
    <t xml:space="preserve">----&gt;   </t>
  </si>
  <si>
    <t>Prizes</t>
  </si>
  <si>
    <t>Due</t>
  </si>
  <si>
    <t xml:space="preserve">1st </t>
  </si>
  <si>
    <t>Lerwick</t>
  </si>
  <si>
    <r>
      <rPr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</si>
  <si>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3</t>
    </r>
    <r>
      <rPr>
        <vertAlign val="superscript"/>
        <sz val="11"/>
        <color indexed="8"/>
        <rFont val="Calibri"/>
        <family val="2"/>
      </rPr>
      <t>rd</t>
    </r>
  </si>
  <si>
    <t>North</t>
  </si>
  <si>
    <t>Oban</t>
  </si>
  <si>
    <t>TOTAL</t>
  </si>
  <si>
    <t>Total Prizes</t>
  </si>
  <si>
    <t>Net surplus</t>
  </si>
  <si>
    <t xml:space="preserve"> </t>
  </si>
  <si>
    <t>St Andrews</t>
  </si>
  <si>
    <t>Central</t>
  </si>
  <si>
    <t>West</t>
  </si>
  <si>
    <t>Pairs</t>
  </si>
  <si>
    <t>Best Heat/Club Pair not in top  3</t>
  </si>
  <si>
    <t xml:space="preserve">£1 per person plus 60p (50p +VAT) for Ecats </t>
  </si>
  <si>
    <t>Just showing 50p per person to ecats as VAT taken care of above</t>
  </si>
  <si>
    <t>Highland</t>
  </si>
  <si>
    <t>Troon</t>
  </si>
  <si>
    <t>Ayrshire</t>
  </si>
  <si>
    <t>GBC</t>
  </si>
  <si>
    <t>John Boulton-Jones and John Larkin</t>
  </si>
  <si>
    <t>Russell Frame and Alan Brodie</t>
  </si>
  <si>
    <t>Ian McClure and John Burn</t>
  </si>
  <si>
    <t>Strathspey</t>
  </si>
  <si>
    <t>Peebles</t>
  </si>
  <si>
    <t>East</t>
  </si>
  <si>
    <t>George Watson and Marc Shearer</t>
  </si>
  <si>
    <t>Hazel Brown and Clare Douglas</t>
  </si>
  <si>
    <t>Sylvia Woodier and Ken Walker</t>
  </si>
  <si>
    <t>Sandra Pugh and Jan Dargue</t>
  </si>
  <si>
    <t>Chris Smith and Sheilagh Smith</t>
  </si>
  <si>
    <t>+£1.20 for sub pair</t>
  </si>
  <si>
    <t>SBU Competition Statement for Sims</t>
  </si>
  <si>
    <t>Less online sub pairs</t>
  </si>
  <si>
    <t>Juniors and subs are not charged the £2 but ecats will charge</t>
  </si>
  <si>
    <t>US $ exchange rate</t>
  </si>
  <si>
    <t>District</t>
  </si>
  <si>
    <t>Club</t>
  </si>
  <si>
    <t>Names of Pair</t>
  </si>
  <si>
    <t>District 1</t>
  </si>
  <si>
    <t>Club ABC</t>
  </si>
  <si>
    <t>Player 1 and Player 2</t>
  </si>
  <si>
    <t>60p per person  - see note for St Andrews club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</si>
</sst>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0.00"/>
    <numFmt numFmtId="165" formatCode="&quot;DDD DD &quot;mmmm&quot; YYYY&quot;"/>
    <numFmt numFmtId="166" formatCode="&quot;£&quot;#,##0.00"/>
    <numFmt numFmtId="167" formatCode="&quot;£&quot;#,##0.00;&quot;-£&quot;#,##0.00"/>
    <numFmt numFmtId="168" formatCode="&quot;£&quot;#,##0"/>
    <numFmt numFmtId="169" formatCode="[$£-809]#,##0.00"/>
    <numFmt numFmtId="170" formatCode="[$$-409]#,##0.00"/>
    <numFmt numFmtId="171" formatCode="0.0"/>
    <numFmt numFmtId="172" formatCode="[$$-409]#,##0"/>
  </numFmts>
  <fonts count="16">
    <font>
      <sz val="10"/>
      <color indexed="8"/>
      <name val="Arial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Helvetica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Helvetica Neue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/>
    <xf numFmtId="1" fontId="0" fillId="3" borderId="4" xfId="0" applyNumberFormat="1" applyFont="1" applyFill="1" applyBorder="1" applyAlignment="1"/>
    <xf numFmtId="0" fontId="0" fillId="2" borderId="5" xfId="0" applyFont="1" applyFill="1" applyBorder="1" applyAlignment="1"/>
    <xf numFmtId="1" fontId="0" fillId="2" borderId="6" xfId="0" applyNumberFormat="1" applyFont="1" applyFill="1" applyBorder="1" applyAlignment="1"/>
    <xf numFmtId="1" fontId="0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1" fontId="0" fillId="2" borderId="10" xfId="0" applyNumberFormat="1" applyFont="1" applyFill="1" applyBorder="1" applyAlignment="1"/>
    <xf numFmtId="1" fontId="0" fillId="2" borderId="1" xfId="0" applyNumberFormat="1" applyFont="1" applyFill="1" applyBorder="1" applyAlignment="1"/>
    <xf numFmtId="1" fontId="0" fillId="2" borderId="11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13" xfId="0" applyNumberFormat="1" applyFont="1" applyFill="1" applyBorder="1" applyAlignment="1"/>
    <xf numFmtId="49" fontId="0" fillId="2" borderId="1" xfId="0" applyNumberFormat="1" applyFont="1" applyFill="1" applyBorder="1" applyAlignment="1"/>
    <xf numFmtId="1" fontId="0" fillId="2" borderId="8" xfId="0" applyNumberFormat="1" applyFont="1" applyFill="1" applyBorder="1" applyAlignment="1"/>
    <xf numFmtId="1" fontId="0" fillId="4" borderId="9" xfId="0" applyNumberFormat="1" applyFont="1" applyFill="1" applyBorder="1" applyAlignment="1"/>
    <xf numFmtId="49" fontId="3" fillId="2" borderId="1" xfId="0" applyNumberFormat="1" applyFont="1" applyFill="1" applyBorder="1" applyAlignment="1"/>
    <xf numFmtId="166" fontId="0" fillId="2" borderId="1" xfId="0" applyNumberFormat="1" applyFont="1" applyFill="1" applyBorder="1" applyAlignment="1"/>
    <xf numFmtId="166" fontId="0" fillId="2" borderId="13" xfId="0" applyNumberFormat="1" applyFont="1" applyFill="1" applyBorder="1" applyAlignment="1"/>
    <xf numFmtId="166" fontId="0" fillId="5" borderId="9" xfId="0" applyNumberFormat="1" applyFont="1" applyFill="1" applyBorder="1" applyAlignment="1"/>
    <xf numFmtId="166" fontId="0" fillId="2" borderId="8" xfId="0" applyNumberFormat="1" applyFont="1" applyFill="1" applyBorder="1" applyAlignment="1"/>
    <xf numFmtId="3" fontId="0" fillId="4" borderId="9" xfId="0" applyNumberFormat="1" applyFont="1" applyFill="1" applyBorder="1" applyAlignment="1"/>
    <xf numFmtId="166" fontId="0" fillId="2" borderId="10" xfId="0" applyNumberFormat="1" applyFont="1" applyFill="1" applyBorder="1" applyAlignment="1"/>
    <xf numFmtId="1" fontId="0" fillId="2" borderId="14" xfId="0" applyNumberFormat="1" applyFont="1" applyFill="1" applyBorder="1" applyAlignment="1"/>
    <xf numFmtId="166" fontId="0" fillId="2" borderId="11" xfId="0" applyNumberFormat="1" applyFont="1" applyFill="1" applyBorder="1" applyAlignment="1"/>
    <xf numFmtId="1" fontId="0" fillId="2" borderId="15" xfId="0" applyNumberFormat="1" applyFont="1" applyFill="1" applyBorder="1" applyAlignment="1"/>
    <xf numFmtId="49" fontId="4" fillId="2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4" fillId="5" borderId="9" xfId="0" applyNumberFormat="1" applyFont="1" applyFill="1" applyBorder="1" applyAlignment="1"/>
    <xf numFmtId="166" fontId="0" fillId="4" borderId="9" xfId="0" applyNumberFormat="1" applyFont="1" applyFill="1" applyBorder="1" applyAlignment="1"/>
    <xf numFmtId="49" fontId="0" fillId="2" borderId="16" xfId="0" applyNumberFormat="1" applyFont="1" applyFill="1" applyBorder="1" applyAlignment="1"/>
    <xf numFmtId="167" fontId="0" fillId="2" borderId="10" xfId="0" applyNumberFormat="1" applyFont="1" applyFill="1" applyBorder="1" applyAlignment="1"/>
    <xf numFmtId="1" fontId="0" fillId="2" borderId="17" xfId="0" applyNumberFormat="1" applyFont="1" applyFill="1" applyBorder="1" applyAlignment="1"/>
    <xf numFmtId="166" fontId="0" fillId="2" borderId="18" xfId="0" applyNumberFormat="1" applyFont="1" applyFill="1" applyBorder="1" applyAlignment="1"/>
    <xf numFmtId="166" fontId="5" fillId="2" borderId="11" xfId="0" applyNumberFormat="1" applyFont="1" applyFill="1" applyBorder="1" applyAlignment="1"/>
    <xf numFmtId="1" fontId="0" fillId="2" borderId="19" xfId="0" applyNumberFormat="1" applyFont="1" applyFill="1" applyBorder="1" applyAlignment="1"/>
    <xf numFmtId="1" fontId="2" fillId="2" borderId="1" xfId="0" applyNumberFormat="1" applyFont="1" applyFill="1" applyBorder="1" applyAlignment="1"/>
    <xf numFmtId="166" fontId="5" fillId="2" borderId="13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2" borderId="18" xfId="0" applyFont="1" applyFill="1" applyBorder="1" applyAlignment="1"/>
    <xf numFmtId="49" fontId="5" fillId="2" borderId="16" xfId="0" applyNumberFormat="1" applyFont="1" applyFill="1" applyBorder="1" applyAlignment="1"/>
    <xf numFmtId="166" fontId="2" fillId="2" borderId="19" xfId="0" applyNumberFormat="1" applyFont="1" applyFill="1" applyBorder="1" applyAlignment="1"/>
    <xf numFmtId="49" fontId="0" fillId="2" borderId="10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readingOrder="1"/>
    </xf>
    <xf numFmtId="0" fontId="0" fillId="2" borderId="1" xfId="0" applyNumberFormat="1" applyFont="1" applyFill="1" applyBorder="1" applyAlignment="1"/>
    <xf numFmtId="1" fontId="9" fillId="2" borderId="1" xfId="0" applyNumberFormat="1" applyFont="1" applyFill="1" applyBorder="1" applyAlignment="1"/>
    <xf numFmtId="0" fontId="10" fillId="2" borderId="1" xfId="0" applyFont="1" applyFill="1" applyBorder="1" applyAlignment="1"/>
    <xf numFmtId="1" fontId="10" fillId="2" borderId="1" xfId="0" applyNumberFormat="1" applyFont="1" applyFill="1" applyBorder="1" applyAlignment="1"/>
    <xf numFmtId="1" fontId="0" fillId="2" borderId="22" xfId="0" applyNumberFormat="1" applyFont="1" applyFill="1" applyBorder="1" applyAlignment="1"/>
    <xf numFmtId="169" fontId="0" fillId="2" borderId="1" xfId="0" applyNumberFormat="1" applyFont="1" applyFill="1" applyBorder="1" applyAlignment="1"/>
    <xf numFmtId="1" fontId="0" fillId="2" borderId="23" xfId="0" applyNumberFormat="1" applyFont="1" applyFill="1" applyBorder="1" applyAlignment="1"/>
    <xf numFmtId="166" fontId="2" fillId="2" borderId="1" xfId="0" applyNumberFormat="1" applyFont="1" applyFill="1" applyBorder="1" applyAlignment="1"/>
    <xf numFmtId="10" fontId="0" fillId="2" borderId="1" xfId="0" applyNumberFormat="1" applyFont="1" applyFill="1" applyBorder="1" applyAlignment="1"/>
    <xf numFmtId="166" fontId="11" fillId="2" borderId="1" xfId="0" applyNumberFormat="1" applyFont="1" applyFill="1" applyBorder="1" applyAlignment="1"/>
    <xf numFmtId="0" fontId="0" fillId="0" borderId="0" xfId="0" applyNumberFormat="1" applyFont="1" applyAlignment="1"/>
    <xf numFmtId="170" fontId="0" fillId="4" borderId="9" xfId="0" applyNumberFormat="1" applyFont="1" applyFill="1" applyBorder="1" applyAlignment="1"/>
    <xf numFmtId="49" fontId="12" fillId="2" borderId="10" xfId="0" applyNumberFormat="1" applyFont="1" applyFill="1" applyBorder="1" applyAlignment="1"/>
    <xf numFmtId="49" fontId="13" fillId="2" borderId="1" xfId="0" applyNumberFormat="1" applyFont="1" applyFill="1" applyBorder="1" applyAlignment="1"/>
    <xf numFmtId="1" fontId="13" fillId="2" borderId="1" xfId="0" applyNumberFormat="1" applyFont="1" applyFill="1" applyBorder="1" applyAlignment="1"/>
    <xf numFmtId="49" fontId="13" fillId="2" borderId="21" xfId="0" applyNumberFormat="1" applyFont="1" applyFill="1" applyBorder="1" applyAlignment="1"/>
    <xf numFmtId="0" fontId="12" fillId="2" borderId="1" xfId="0" applyFont="1" applyFill="1" applyBorder="1" applyAlignment="1"/>
    <xf numFmtId="0" fontId="12" fillId="2" borderId="1" xfId="0" quotePrefix="1" applyFont="1" applyFill="1" applyBorder="1" applyAlignment="1"/>
    <xf numFmtId="0" fontId="12" fillId="2" borderId="1" xfId="0" applyNumberFormat="1" applyFont="1" applyFill="1" applyBorder="1" applyAlignment="1"/>
    <xf numFmtId="49" fontId="0" fillId="2" borderId="25" xfId="0" applyNumberFormat="1" applyFont="1" applyFill="1" applyBorder="1" applyAlignment="1"/>
    <xf numFmtId="167" fontId="0" fillId="2" borderId="5" xfId="0" applyNumberFormat="1" applyFont="1" applyFill="1" applyBorder="1" applyAlignment="1"/>
    <xf numFmtId="167" fontId="0" fillId="4" borderId="26" xfId="0" applyNumberFormat="1" applyFont="1" applyFill="1" applyBorder="1" applyAlignment="1"/>
    <xf numFmtId="167" fontId="0" fillId="2" borderId="27" xfId="0" applyNumberFormat="1" applyFont="1" applyFill="1" applyBorder="1" applyAlignment="1"/>
    <xf numFmtId="167" fontId="0" fillId="4" borderId="24" xfId="0" applyNumberFormat="1" applyFont="1" applyFill="1" applyBorder="1" applyAlignment="1"/>
    <xf numFmtId="0" fontId="14" fillId="2" borderId="1" xfId="0" applyFont="1" applyFill="1" applyBorder="1" applyAlignment="1">
      <alignment horizontal="right"/>
    </xf>
    <xf numFmtId="49" fontId="14" fillId="2" borderId="1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/>
    <xf numFmtId="1" fontId="0" fillId="2" borderId="5" xfId="0" applyNumberFormat="1" applyFont="1" applyFill="1" applyBorder="1" applyAlignment="1"/>
    <xf numFmtId="166" fontId="0" fillId="2" borderId="6" xfId="0" applyNumberFormat="1" applyFont="1" applyFill="1" applyBorder="1" applyAlignment="1"/>
    <xf numFmtId="0" fontId="7" fillId="2" borderId="3" xfId="0" applyFont="1" applyFill="1" applyBorder="1" applyAlignment="1">
      <alignment horizontal="right"/>
    </xf>
    <xf numFmtId="166" fontId="0" fillId="2" borderId="2" xfId="0" applyNumberFormat="1" applyFont="1" applyFill="1" applyBorder="1" applyAlignment="1"/>
    <xf numFmtId="1" fontId="0" fillId="2" borderId="2" xfId="0" applyNumberFormat="1" applyFont="1" applyFill="1" applyBorder="1" applyAlignment="1"/>
    <xf numFmtId="167" fontId="0" fillId="6" borderId="4" xfId="0" applyNumberFormat="1" applyFont="1" applyFill="1" applyBorder="1" applyAlignment="1"/>
    <xf numFmtId="1" fontId="0" fillId="6" borderId="4" xfId="0" applyNumberFormat="1" applyFont="1" applyFill="1" applyBorder="1" applyAlignment="1"/>
    <xf numFmtId="0" fontId="0" fillId="6" borderId="4" xfId="0" applyFont="1" applyFill="1" applyBorder="1" applyAlignment="1"/>
    <xf numFmtId="0" fontId="10" fillId="6" borderId="4" xfId="0" applyFont="1" applyFill="1" applyBorder="1" applyAlignment="1"/>
    <xf numFmtId="0" fontId="12" fillId="0" borderId="0" xfId="0" applyNumberFormat="1" applyFont="1" applyAlignment="1"/>
    <xf numFmtId="1" fontId="0" fillId="2" borderId="30" xfId="0" applyNumberFormat="1" applyFont="1" applyFill="1" applyBorder="1" applyAlignment="1"/>
    <xf numFmtId="49" fontId="12" fillId="2" borderId="31" xfId="0" applyNumberFormat="1" applyFont="1" applyFill="1" applyBorder="1" applyAlignment="1"/>
    <xf numFmtId="170" fontId="0" fillId="2" borderId="28" xfId="0" applyNumberFormat="1" applyFont="1" applyFill="1" applyBorder="1" applyAlignment="1"/>
    <xf numFmtId="1" fontId="0" fillId="2" borderId="32" xfId="0" applyNumberFormat="1" applyFont="1" applyFill="1" applyBorder="1" applyAlignment="1"/>
    <xf numFmtId="170" fontId="0" fillId="4" borderId="33" xfId="0" applyNumberFormat="1" applyFont="1" applyFill="1" applyBorder="1" applyAlignment="1"/>
    <xf numFmtId="170" fontId="0" fillId="4" borderId="34" xfId="0" applyNumberFormat="1" applyFont="1" applyFill="1" applyBorder="1" applyAlignment="1"/>
    <xf numFmtId="166" fontId="2" fillId="2" borderId="27" xfId="0" applyNumberFormat="1" applyFont="1" applyFill="1" applyBorder="1" applyAlignment="1"/>
    <xf numFmtId="166" fontId="4" fillId="5" borderId="24" xfId="0" applyNumberFormat="1" applyFont="1" applyFill="1" applyBorder="1" applyAlignment="1"/>
    <xf numFmtId="171" fontId="0" fillId="4" borderId="9" xfId="0" applyNumberFormat="1" applyFont="1" applyFill="1" applyBorder="1" applyAlignment="1"/>
    <xf numFmtId="0" fontId="12" fillId="0" borderId="0" xfId="0" quotePrefix="1" applyNumberFormat="1" applyFont="1" applyAlignment="1"/>
    <xf numFmtId="49" fontId="12" fillId="2" borderId="35" xfId="0" applyNumberFormat="1" applyFont="1" applyFill="1" applyBorder="1" applyAlignment="1"/>
    <xf numFmtId="49" fontId="6" fillId="2" borderId="3" xfId="0" applyNumberFormat="1" applyFont="1" applyFill="1" applyBorder="1" applyAlignment="1">
      <alignment horizontal="left" readingOrder="1"/>
    </xf>
    <xf numFmtId="0" fontId="0" fillId="0" borderId="35" xfId="0" applyFont="1" applyBorder="1" applyAlignment="1"/>
    <xf numFmtId="0" fontId="0" fillId="0" borderId="5" xfId="0" applyFont="1" applyBorder="1" applyAlignment="1"/>
    <xf numFmtId="49" fontId="2" fillId="4" borderId="9" xfId="0" applyNumberFormat="1" applyFont="1" applyFill="1" applyBorder="1" applyAlignment="1"/>
    <xf numFmtId="1" fontId="2" fillId="4" borderId="9" xfId="0" applyNumberFormat="1" applyFont="1" applyFill="1" applyBorder="1" applyAlignment="1"/>
    <xf numFmtId="49" fontId="2" fillId="4" borderId="9" xfId="0" applyNumberFormat="1" applyFont="1" applyFill="1" applyBorder="1" applyAlignment="1">
      <alignment horizontal="left"/>
    </xf>
    <xf numFmtId="165" fontId="2" fillId="4" borderId="9" xfId="0" applyNumberFormat="1" applyFont="1" applyFill="1" applyBorder="1" applyAlignment="1">
      <alignment horizontal="left"/>
    </xf>
    <xf numFmtId="49" fontId="15" fillId="2" borderId="29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66" fontId="0" fillId="2" borderId="3" xfId="0" applyNumberFormat="1" applyFont="1" applyFill="1" applyBorder="1" applyAlignment="1"/>
    <xf numFmtId="49" fontId="5" fillId="2" borderId="35" xfId="0" applyNumberFormat="1" applyFont="1" applyFill="1" applyBorder="1" applyAlignment="1"/>
    <xf numFmtId="166" fontId="2" fillId="2" borderId="6" xfId="0" applyNumberFormat="1" applyFont="1" applyFill="1" applyBorder="1" applyAlignment="1"/>
    <xf numFmtId="168" fontId="5" fillId="5" borderId="26" xfId="0" applyNumberFormat="1" applyFont="1" applyFill="1" applyBorder="1" applyAlignment="1"/>
    <xf numFmtId="164" fontId="0" fillId="2" borderId="2" xfId="0" applyNumberFormat="1" applyFont="1" applyFill="1" applyBorder="1" applyAlignment="1"/>
    <xf numFmtId="164" fontId="0" fillId="2" borderId="6" xfId="0" applyNumberFormat="1" applyFont="1" applyFill="1" applyBorder="1" applyAlignment="1"/>
    <xf numFmtId="164" fontId="0" fillId="7" borderId="24" xfId="0" applyNumberFormat="1" applyFont="1" applyFill="1" applyBorder="1" applyAlignment="1"/>
    <xf numFmtId="172" fontId="5" fillId="5" borderId="24" xfId="0" applyNumberFormat="1" applyFont="1" applyFill="1" applyBorder="1" applyAlignment="1"/>
    <xf numFmtId="1" fontId="14" fillId="2" borderId="1" xfId="0" applyNumberFormat="1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93E3FF"/>
      <rgbColor rgb="FFFF9966"/>
      <rgbColor rgb="FFFF0000"/>
      <rgbColor rgb="FF3F3F3F"/>
      <rgbColor rgb="FFBFBFBF"/>
      <rgbColor rgb="FF7F7F7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4"/>
  <sheetViews>
    <sheetView showGridLines="0" tabSelected="1" workbookViewId="0">
      <selection activeCell="S25" sqref="S25"/>
    </sheetView>
  </sheetViews>
  <sheetFormatPr defaultColWidth="8.85546875" defaultRowHeight="12.75" customHeight="1"/>
  <cols>
    <col min="1" max="2" width="8.7109375" style="1" customWidth="1"/>
    <col min="3" max="3" width="22.85546875" style="1" customWidth="1"/>
    <col min="4" max="8" width="8.7109375" style="1" customWidth="1"/>
    <col min="9" max="9" width="13" style="1" customWidth="1"/>
    <col min="10" max="15" width="8.7109375" style="1" customWidth="1"/>
    <col min="16" max="16" width="11.7109375" style="1" customWidth="1"/>
    <col min="17" max="255" width="8.85546875" style="1" customWidth="1"/>
  </cols>
  <sheetData>
    <row r="1" spans="1:16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4"/>
      <c r="O1" s="2"/>
      <c r="P1" s="2"/>
    </row>
    <row r="2" spans="1:16" ht="24" customHeight="1">
      <c r="A2" s="5"/>
      <c r="B2" s="6" t="s">
        <v>54</v>
      </c>
      <c r="C2" s="7"/>
      <c r="D2" s="7"/>
      <c r="E2" s="7"/>
      <c r="F2" s="7"/>
      <c r="G2" s="7"/>
      <c r="H2" s="7"/>
      <c r="I2" s="7"/>
      <c r="J2" s="7"/>
      <c r="K2" s="8"/>
      <c r="L2" s="2"/>
      <c r="M2" s="2"/>
      <c r="N2" s="4"/>
      <c r="O2" s="2"/>
      <c r="P2" s="2"/>
    </row>
    <row r="3" spans="1:16" ht="15.6" customHeight="1" thickBot="1">
      <c r="A3" s="2"/>
      <c r="B3" s="9"/>
      <c r="C3" s="10"/>
      <c r="D3" s="10"/>
      <c r="E3" s="10"/>
      <c r="F3" s="10"/>
      <c r="G3" s="10"/>
      <c r="H3" s="10"/>
      <c r="I3" s="9"/>
      <c r="J3" s="9"/>
      <c r="K3" s="2"/>
      <c r="L3" s="2"/>
      <c r="M3" s="2"/>
      <c r="N3" s="4"/>
      <c r="O3" s="2"/>
      <c r="P3" s="2"/>
    </row>
    <row r="4" spans="1:16" ht="20.100000000000001" customHeight="1" thickBot="1">
      <c r="A4" s="2"/>
      <c r="B4" s="11" t="s">
        <v>0</v>
      </c>
      <c r="C4" s="99"/>
      <c r="D4" s="100"/>
      <c r="E4" s="100"/>
      <c r="F4" s="100"/>
      <c r="G4" s="100"/>
      <c r="H4" s="100"/>
      <c r="I4" s="12"/>
      <c r="J4" s="13"/>
      <c r="K4" s="2"/>
      <c r="L4" s="2"/>
      <c r="M4" s="2"/>
      <c r="N4" s="4"/>
      <c r="O4" s="2"/>
      <c r="P4" s="2"/>
    </row>
    <row r="5" spans="1:16" ht="20.100000000000001" customHeight="1" thickBot="1">
      <c r="A5" s="2"/>
      <c r="B5" s="11" t="s">
        <v>1</v>
      </c>
      <c r="C5" s="101"/>
      <c r="D5" s="102"/>
      <c r="E5" s="102"/>
      <c r="F5" s="102"/>
      <c r="G5" s="102"/>
      <c r="H5" s="102"/>
      <c r="I5" s="12"/>
      <c r="J5" s="13"/>
      <c r="K5" s="2"/>
      <c r="L5" s="2"/>
      <c r="M5" s="2"/>
      <c r="N5" s="4"/>
      <c r="O5" s="2"/>
      <c r="P5" s="2"/>
    </row>
    <row r="6" spans="1:16" ht="15.95" customHeight="1" thickBot="1">
      <c r="A6" s="2"/>
      <c r="B6" s="13"/>
      <c r="C6" s="14"/>
      <c r="D6" s="15"/>
      <c r="E6" s="14"/>
      <c r="F6" s="14"/>
      <c r="G6" s="14"/>
      <c r="H6" s="14"/>
      <c r="I6" s="16"/>
      <c r="J6" s="13"/>
      <c r="K6" s="2"/>
      <c r="L6" s="2"/>
      <c r="M6" s="2"/>
      <c r="N6" s="4"/>
      <c r="O6" s="2"/>
      <c r="P6" s="2"/>
    </row>
    <row r="7" spans="1:16" ht="15.95" customHeight="1" thickBot="1">
      <c r="A7" s="2"/>
      <c r="B7" s="17" t="s">
        <v>2</v>
      </c>
      <c r="C7" s="18"/>
      <c r="D7" s="93">
        <v>118</v>
      </c>
      <c r="E7" s="12"/>
      <c r="F7" s="17" t="s">
        <v>3</v>
      </c>
      <c r="G7" s="13"/>
      <c r="H7" s="18"/>
      <c r="I7" s="33">
        <v>3.2</v>
      </c>
      <c r="J7" s="12"/>
      <c r="K7" s="64" t="s">
        <v>36</v>
      </c>
      <c r="L7" s="2"/>
      <c r="M7" s="2"/>
      <c r="N7" s="4"/>
      <c r="O7" s="2"/>
      <c r="P7" s="2"/>
    </row>
    <row r="8" spans="1:16" ht="15.95" customHeight="1" thickBot="1">
      <c r="A8" s="2"/>
      <c r="B8" s="17" t="s">
        <v>4</v>
      </c>
      <c r="C8" s="18"/>
      <c r="D8" s="19">
        <v>8</v>
      </c>
      <c r="E8" s="12"/>
      <c r="F8" s="13"/>
      <c r="G8" s="13"/>
      <c r="H8" s="13"/>
      <c r="I8" s="15"/>
      <c r="J8" s="13"/>
      <c r="K8" s="2"/>
      <c r="L8" s="2"/>
      <c r="M8" s="2"/>
      <c r="N8" s="4"/>
      <c r="O8" s="2"/>
      <c r="P8" s="2"/>
    </row>
    <row r="9" spans="1:16" ht="15.6" customHeight="1">
      <c r="A9" s="2"/>
      <c r="B9" s="13"/>
      <c r="C9" s="13"/>
      <c r="D9" s="14"/>
      <c r="E9" s="13"/>
      <c r="F9" s="13"/>
      <c r="G9" s="13"/>
      <c r="H9" s="13"/>
      <c r="I9" s="14"/>
      <c r="J9" s="13"/>
      <c r="K9" s="2"/>
      <c r="L9" s="2"/>
      <c r="M9" s="2"/>
      <c r="N9" s="4"/>
      <c r="O9" s="2"/>
      <c r="P9" s="2"/>
    </row>
    <row r="10" spans="1:16" ht="15.6" customHeight="1" thickBot="1">
      <c r="A10" s="2"/>
      <c r="B10" s="20" t="s">
        <v>5</v>
      </c>
      <c r="C10" s="21"/>
      <c r="D10" s="21"/>
      <c r="E10" s="13"/>
      <c r="F10" s="13"/>
      <c r="G10" s="16"/>
      <c r="H10" s="13"/>
      <c r="I10" s="13"/>
      <c r="J10" s="13"/>
      <c r="K10" s="2"/>
      <c r="L10" s="2"/>
      <c r="M10" s="2"/>
      <c r="N10" s="4"/>
      <c r="O10" s="2"/>
      <c r="P10" s="2"/>
    </row>
    <row r="11" spans="1:16" ht="15.95" customHeight="1" thickBot="1">
      <c r="A11" s="2"/>
      <c r="B11" s="17" t="s">
        <v>6</v>
      </c>
      <c r="C11" s="21"/>
      <c r="D11" s="22"/>
      <c r="E11" s="21"/>
      <c r="F11" s="18"/>
      <c r="G11" s="23">
        <f>($D$7*$I$7)</f>
        <v>377.6</v>
      </c>
      <c r="H11" s="12" t="s">
        <v>30</v>
      </c>
      <c r="I11" s="13"/>
      <c r="J11" s="13"/>
      <c r="K11" s="2"/>
      <c r="L11" s="2"/>
      <c r="M11" s="2"/>
      <c r="N11" s="4"/>
      <c r="O11" s="2"/>
      <c r="P11" s="2"/>
    </row>
    <row r="12" spans="1:16" ht="15.95" customHeight="1" thickBot="1">
      <c r="A12" s="2"/>
      <c r="B12" s="17" t="s">
        <v>7</v>
      </c>
      <c r="C12" s="24"/>
      <c r="D12" s="25">
        <v>2</v>
      </c>
      <c r="E12" s="26"/>
      <c r="F12" s="18"/>
      <c r="G12" s="23">
        <f>($D$12*2)</f>
        <v>4</v>
      </c>
      <c r="H12" s="12"/>
      <c r="I12" s="13"/>
      <c r="J12" s="13"/>
      <c r="K12" s="64" t="s">
        <v>56</v>
      </c>
      <c r="L12" s="2"/>
      <c r="M12" s="2"/>
      <c r="N12" s="4"/>
      <c r="O12" s="2"/>
      <c r="P12" s="2"/>
    </row>
    <row r="13" spans="1:16" ht="15.95" customHeight="1" thickBot="1">
      <c r="A13" s="2"/>
      <c r="B13" s="17" t="s">
        <v>55</v>
      </c>
      <c r="C13" s="24"/>
      <c r="D13" s="25">
        <v>1</v>
      </c>
      <c r="E13" s="26"/>
      <c r="F13" s="18"/>
      <c r="G13" s="23">
        <f>($D$13*2)</f>
        <v>2</v>
      </c>
      <c r="H13" s="27"/>
      <c r="I13" s="13"/>
      <c r="J13" s="13"/>
      <c r="K13" s="64" t="s">
        <v>64</v>
      </c>
      <c r="L13" s="2"/>
      <c r="M13" s="2"/>
      <c r="N13" s="4"/>
      <c r="O13" s="2"/>
      <c r="P13" s="2"/>
    </row>
    <row r="14" spans="1:16" ht="15.95" customHeight="1" thickBot="1">
      <c r="A14" s="2"/>
      <c r="B14" s="17" t="s">
        <v>8</v>
      </c>
      <c r="C14" s="21"/>
      <c r="D14" s="28"/>
      <c r="E14" s="21"/>
      <c r="F14" s="21"/>
      <c r="G14" s="29"/>
      <c r="H14" s="23">
        <f>$G$11-$G$12-$G$13</f>
        <v>371.6</v>
      </c>
      <c r="I14" s="12"/>
      <c r="J14" s="13"/>
      <c r="K14" s="2"/>
      <c r="L14" s="2"/>
      <c r="M14" s="2"/>
      <c r="N14" s="4"/>
      <c r="O14" s="2"/>
      <c r="P14" s="2"/>
    </row>
    <row r="15" spans="1:16" ht="15.95" customHeight="1" thickBot="1">
      <c r="A15" s="2"/>
      <c r="B15" s="13"/>
      <c r="C15" s="21"/>
      <c r="D15" s="21"/>
      <c r="E15" s="21"/>
      <c r="F15" s="13"/>
      <c r="G15" s="13"/>
      <c r="H15" s="28"/>
      <c r="I15" s="16"/>
      <c r="J15" s="13"/>
      <c r="K15" s="2"/>
      <c r="L15" s="2"/>
      <c r="M15" s="2"/>
      <c r="N15" s="4"/>
      <c r="O15" s="2"/>
      <c r="P15" s="2"/>
    </row>
    <row r="16" spans="1:16" ht="18" customHeight="1" thickBot="1">
      <c r="A16" s="2"/>
      <c r="B16" s="30" t="s">
        <v>9</v>
      </c>
      <c r="C16" s="31"/>
      <c r="D16" s="21"/>
      <c r="E16" s="13"/>
      <c r="F16" s="13"/>
      <c r="G16" s="13"/>
      <c r="H16" s="18"/>
      <c r="I16" s="32">
        <f>H14/1.2</f>
        <v>309.66666666666669</v>
      </c>
      <c r="J16" s="12"/>
      <c r="K16" s="2"/>
      <c r="L16" s="2"/>
      <c r="M16" s="2"/>
      <c r="N16" s="4"/>
      <c r="O16" s="2"/>
      <c r="P16" s="2"/>
    </row>
    <row r="17" spans="1:255" ht="15.6" customHeight="1">
      <c r="A17" s="2"/>
      <c r="B17" s="13"/>
      <c r="C17" s="21"/>
      <c r="D17" s="21"/>
      <c r="E17" s="13"/>
      <c r="F17" s="13"/>
      <c r="G17" s="13"/>
      <c r="H17" s="13"/>
      <c r="I17" s="14"/>
      <c r="J17" s="13"/>
      <c r="K17" s="2"/>
      <c r="L17" s="2"/>
      <c r="M17" s="2"/>
      <c r="N17" s="4"/>
      <c r="O17" s="2"/>
      <c r="P17" s="2"/>
    </row>
    <row r="18" spans="1:255" ht="15.6" customHeight="1">
      <c r="A18" s="2"/>
      <c r="B18" s="13"/>
      <c r="C18" s="21"/>
      <c r="D18" s="78"/>
      <c r="E18" s="13"/>
      <c r="F18" s="13"/>
      <c r="G18" s="13"/>
      <c r="H18" s="13"/>
      <c r="I18" s="9"/>
      <c r="J18" s="13"/>
      <c r="K18" s="2"/>
      <c r="L18" s="2"/>
      <c r="M18" s="2"/>
      <c r="N18" s="4"/>
      <c r="O18" s="2"/>
      <c r="P18" s="2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255" ht="15.6" customHeight="1" thickBot="1">
      <c r="A19" s="2"/>
      <c r="B19" s="20" t="s">
        <v>10</v>
      </c>
      <c r="C19" s="21"/>
      <c r="D19" s="22"/>
      <c r="E19" s="13"/>
      <c r="F19" s="13"/>
      <c r="G19" s="13"/>
      <c r="H19" s="13"/>
      <c r="I19" s="13"/>
      <c r="J19" s="13"/>
      <c r="K19" s="2"/>
      <c r="L19" s="2"/>
      <c r="M19" s="2"/>
      <c r="N19" s="4"/>
      <c r="O19" s="2"/>
      <c r="P19" s="2"/>
    </row>
    <row r="20" spans="1:255" ht="15.95" customHeight="1" thickBot="1">
      <c r="A20" s="2"/>
      <c r="B20" s="17" t="s">
        <v>12</v>
      </c>
      <c r="C20" s="24"/>
      <c r="D20" s="25">
        <v>119</v>
      </c>
      <c r="E20" s="34" t="s">
        <v>11</v>
      </c>
      <c r="F20" s="69">
        <v>1</v>
      </c>
      <c r="G20" s="35">
        <f>F20*D20</f>
        <v>119</v>
      </c>
      <c r="H20" s="13"/>
      <c r="I20" s="13"/>
      <c r="J20" s="13"/>
      <c r="K20" s="2" t="s">
        <v>37</v>
      </c>
      <c r="L20" s="2"/>
      <c r="M20" s="2"/>
      <c r="N20" s="4"/>
      <c r="O20" s="2"/>
      <c r="P20" s="2"/>
    </row>
    <row r="21" spans="1:255" ht="15.95" customHeight="1" thickBot="1">
      <c r="A21" s="2"/>
      <c r="B21" s="17" t="s">
        <v>13</v>
      </c>
      <c r="C21" s="24"/>
      <c r="D21" s="25">
        <v>0</v>
      </c>
      <c r="E21" s="67" t="s">
        <v>11</v>
      </c>
      <c r="F21" s="71">
        <v>46</v>
      </c>
      <c r="G21" s="68">
        <f>F21*D21</f>
        <v>0</v>
      </c>
      <c r="H21" s="13"/>
      <c r="I21" s="13"/>
      <c r="J21" s="13"/>
      <c r="K21" s="2"/>
      <c r="L21" s="2"/>
      <c r="M21" s="2"/>
      <c r="N21" s="4"/>
      <c r="O21" s="2"/>
      <c r="P21" s="2"/>
    </row>
    <row r="22" spans="1:255" ht="15.95" customHeight="1" thickBot="1">
      <c r="A22" s="2"/>
      <c r="B22" s="17" t="s">
        <v>14</v>
      </c>
      <c r="C22" s="24"/>
      <c r="D22" s="25"/>
      <c r="E22" s="36"/>
      <c r="F22" s="70"/>
      <c r="G22" s="37">
        <f>D22</f>
        <v>0</v>
      </c>
      <c r="H22" s="13"/>
      <c r="I22" s="16"/>
      <c r="J22" s="13"/>
      <c r="K22" s="2"/>
      <c r="L22" s="2"/>
      <c r="M22" s="2"/>
      <c r="N22" s="4"/>
      <c r="O22" s="2"/>
      <c r="P22" s="2"/>
    </row>
    <row r="23" spans="1:255" ht="18" customHeight="1" thickBot="1">
      <c r="A23" s="2"/>
      <c r="B23" s="30" t="s">
        <v>15</v>
      </c>
      <c r="C23" s="21"/>
      <c r="D23" s="38"/>
      <c r="E23" s="13"/>
      <c r="F23" s="39"/>
      <c r="G23" s="31"/>
      <c r="H23" s="18"/>
      <c r="I23" s="32">
        <f>SUM(G20:G22)</f>
        <v>119</v>
      </c>
      <c r="J23" s="12"/>
      <c r="K23" s="2"/>
      <c r="L23" s="2"/>
      <c r="M23" s="2"/>
      <c r="N23" s="4"/>
      <c r="O23" s="2"/>
      <c r="P23" s="2"/>
    </row>
    <row r="24" spans="1:255" ht="15.95" customHeight="1" thickBot="1">
      <c r="A24" s="2"/>
      <c r="B24" s="13"/>
      <c r="C24" s="21"/>
      <c r="D24" s="31"/>
      <c r="E24" s="13"/>
      <c r="F24" s="13"/>
      <c r="G24" s="13"/>
      <c r="H24" s="13"/>
      <c r="I24" s="14"/>
      <c r="J24" s="79"/>
      <c r="K24" s="2"/>
      <c r="L24" s="2"/>
      <c r="M24" s="2"/>
      <c r="N24" s="4"/>
      <c r="O24" s="2"/>
      <c r="P24" s="2"/>
    </row>
    <row r="25" spans="1:255" ht="17.45" customHeight="1" thickBot="1">
      <c r="A25" s="2"/>
      <c r="B25" s="30" t="s">
        <v>16</v>
      </c>
      <c r="C25" s="21"/>
      <c r="D25" s="31"/>
      <c r="E25" s="13"/>
      <c r="F25" s="13"/>
      <c r="G25" s="13"/>
      <c r="H25" s="13"/>
      <c r="I25" s="74"/>
      <c r="J25" s="92">
        <f>I16-I23</f>
        <v>190.66666666666669</v>
      </c>
      <c r="K25" s="8"/>
      <c r="L25" s="2"/>
      <c r="M25" s="2"/>
      <c r="N25" s="4"/>
      <c r="O25" s="2"/>
      <c r="P25" s="2"/>
    </row>
    <row r="26" spans="1:255" ht="19.5" customHeight="1" thickBot="1">
      <c r="A26" s="2"/>
      <c r="B26" s="40"/>
      <c r="C26" s="21"/>
      <c r="D26" s="41"/>
      <c r="E26" s="13"/>
      <c r="F26" s="16"/>
      <c r="G26" s="13"/>
      <c r="H26" s="13"/>
      <c r="I26" s="42"/>
      <c r="J26" s="91"/>
      <c r="K26" s="43"/>
      <c r="L26" s="2"/>
      <c r="M26" s="2"/>
      <c r="N26" s="109"/>
      <c r="O26" s="2"/>
      <c r="P26" s="2"/>
    </row>
    <row r="27" spans="1:255" ht="20.100000000000001" customHeight="1" thickBot="1">
      <c r="A27" s="2"/>
      <c r="B27" s="30" t="s">
        <v>17</v>
      </c>
      <c r="C27" s="24"/>
      <c r="D27" s="108">
        <f>J25/3</f>
        <v>63.555555555555564</v>
      </c>
      <c r="E27" s="44" t="s">
        <v>18</v>
      </c>
      <c r="F27" s="108">
        <f>J25/2</f>
        <v>95.333333333333343</v>
      </c>
      <c r="G27" s="12"/>
      <c r="H27" s="13"/>
      <c r="I27" s="13"/>
      <c r="J27" s="45"/>
      <c r="K27" s="2" t="s">
        <v>57</v>
      </c>
      <c r="L27" s="2"/>
      <c r="M27" s="5"/>
      <c r="N27" s="111">
        <v>0.75</v>
      </c>
      <c r="O27" s="2"/>
      <c r="P27" s="2"/>
    </row>
    <row r="28" spans="1:255" ht="20.100000000000001" customHeight="1" thickBot="1">
      <c r="A28" s="2"/>
      <c r="B28" s="30"/>
      <c r="C28" s="105"/>
      <c r="D28" s="112">
        <f>D27/N27</f>
        <v>84.740740740740748</v>
      </c>
      <c r="E28" s="106"/>
      <c r="F28" s="112">
        <f>F27/N27</f>
        <v>127.11111111111113</v>
      </c>
      <c r="G28" s="75"/>
      <c r="H28" s="13"/>
      <c r="I28" s="13"/>
      <c r="J28" s="107"/>
      <c r="K28" s="2"/>
      <c r="L28" s="2"/>
      <c r="M28" s="2"/>
      <c r="N28" s="110"/>
      <c r="O28" s="2"/>
      <c r="P28" s="2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</row>
    <row r="29" spans="1:255" ht="15.6" customHeight="1">
      <c r="A29" s="2"/>
      <c r="B29" s="13"/>
      <c r="C29" s="21"/>
      <c r="D29" s="76"/>
      <c r="E29" s="13"/>
      <c r="F29" s="9"/>
      <c r="G29" s="13"/>
      <c r="H29" s="13"/>
      <c r="I29" s="13"/>
      <c r="J29" s="13"/>
      <c r="K29" s="2"/>
      <c r="L29" s="2"/>
      <c r="M29" s="2"/>
      <c r="N29" s="4"/>
      <c r="O29" s="2"/>
      <c r="P29" s="2"/>
    </row>
    <row r="30" spans="1:255" ht="15.6" customHeight="1" thickBot="1">
      <c r="A30" s="2"/>
      <c r="B30" s="20" t="s">
        <v>19</v>
      </c>
      <c r="C30" s="21"/>
      <c r="D30" s="21"/>
      <c r="E30" s="13"/>
      <c r="F30" s="13"/>
      <c r="G30" s="16"/>
      <c r="H30" s="113" t="s">
        <v>58</v>
      </c>
      <c r="I30" s="113" t="s">
        <v>59</v>
      </c>
      <c r="J30" s="113" t="s">
        <v>60</v>
      </c>
      <c r="K30" s="2"/>
      <c r="L30" s="2"/>
      <c r="M30" s="72" t="s">
        <v>34</v>
      </c>
      <c r="N30" s="73" t="s">
        <v>20</v>
      </c>
      <c r="O30" s="2"/>
      <c r="P30" s="2"/>
    </row>
    <row r="31" spans="1:255" ht="15.95" customHeight="1" thickBot="1">
      <c r="A31" s="2"/>
      <c r="B31" s="17" t="s">
        <v>21</v>
      </c>
      <c r="C31" s="21"/>
      <c r="D31" s="13"/>
      <c r="E31" s="13"/>
      <c r="F31" s="18" t="s">
        <v>30</v>
      </c>
      <c r="G31" s="59">
        <v>16</v>
      </c>
      <c r="H31" s="60" t="s">
        <v>61</v>
      </c>
      <c r="I31" s="61" t="s">
        <v>62</v>
      </c>
      <c r="J31" s="47" t="s">
        <v>63</v>
      </c>
      <c r="K31" s="49"/>
      <c r="L31" s="50"/>
      <c r="M31" s="48">
        <v>22</v>
      </c>
      <c r="N31" s="4">
        <f>M31*3.2</f>
        <v>70.400000000000006</v>
      </c>
      <c r="O31" s="2"/>
      <c r="P31" s="2"/>
    </row>
    <row r="32" spans="1:255" ht="15.95" customHeight="1" thickBot="1">
      <c r="A32" s="2"/>
      <c r="B32" s="17" t="s">
        <v>23</v>
      </c>
      <c r="C32" s="21"/>
      <c r="D32" s="13"/>
      <c r="E32" s="13"/>
      <c r="F32" s="18"/>
      <c r="G32" s="59">
        <v>12</v>
      </c>
      <c r="H32" s="60" t="s">
        <v>33</v>
      </c>
      <c r="I32" s="61" t="s">
        <v>41</v>
      </c>
      <c r="J32" s="47" t="s">
        <v>42</v>
      </c>
      <c r="K32" s="49"/>
      <c r="L32" s="50"/>
      <c r="M32" s="48">
        <v>23</v>
      </c>
      <c r="N32" s="4">
        <f>M32*3.2</f>
        <v>73.600000000000009</v>
      </c>
      <c r="O32" s="94" t="s">
        <v>30</v>
      </c>
      <c r="P32" s="2"/>
    </row>
    <row r="33" spans="1:255" ht="15.95" customHeight="1" thickBot="1">
      <c r="A33" s="2"/>
      <c r="B33" s="17" t="s">
        <v>24</v>
      </c>
      <c r="C33" s="21"/>
      <c r="D33" s="13"/>
      <c r="E33" s="13"/>
      <c r="F33" s="18"/>
      <c r="G33" s="59">
        <v>10</v>
      </c>
      <c r="H33" s="46" t="s">
        <v>33</v>
      </c>
      <c r="I33" s="61" t="s">
        <v>41</v>
      </c>
      <c r="J33" s="47" t="s">
        <v>43</v>
      </c>
      <c r="K33" s="49"/>
      <c r="L33" s="50"/>
      <c r="M33" s="66">
        <v>0</v>
      </c>
      <c r="N33" s="4">
        <f>M33*3.2</f>
        <v>0</v>
      </c>
      <c r="O33" s="2"/>
      <c r="P33" s="2"/>
    </row>
    <row r="34" spans="1:255" ht="15.95" customHeight="1" thickBot="1">
      <c r="A34" s="2"/>
      <c r="B34" s="13"/>
      <c r="C34" s="78"/>
      <c r="D34" s="79"/>
      <c r="E34" s="79"/>
      <c r="F34" s="79"/>
      <c r="G34" s="87"/>
      <c r="H34" s="13"/>
      <c r="I34" s="62"/>
      <c r="J34" s="51"/>
      <c r="K34" s="49"/>
      <c r="L34" s="49"/>
      <c r="M34" s="2"/>
      <c r="N34" s="4"/>
      <c r="O34" s="2"/>
      <c r="P34" s="2"/>
    </row>
    <row r="35" spans="1:255" ht="15.95" customHeight="1" thickBot="1">
      <c r="A35" s="84" t="s">
        <v>30</v>
      </c>
      <c r="B35" s="103" t="s">
        <v>35</v>
      </c>
      <c r="C35" s="104"/>
      <c r="D35" s="104"/>
      <c r="E35" s="104"/>
      <c r="F35" s="80"/>
      <c r="G35" s="89">
        <v>10</v>
      </c>
      <c r="H35" s="86" t="s">
        <v>40</v>
      </c>
      <c r="I35" s="63" t="s">
        <v>39</v>
      </c>
      <c r="J35" s="47" t="s">
        <v>44</v>
      </c>
      <c r="K35" s="50"/>
      <c r="L35" s="50"/>
      <c r="M35" s="48">
        <v>10</v>
      </c>
      <c r="N35" s="4">
        <f t="shared" ref="N35:N40" si="0">M35*3.2</f>
        <v>32</v>
      </c>
      <c r="O35" s="2"/>
      <c r="P35" s="2"/>
    </row>
    <row r="36" spans="1:255" ht="15.95" customHeight="1" thickBot="1">
      <c r="A36" s="2"/>
      <c r="B36" s="77"/>
      <c r="C36" s="81"/>
      <c r="D36" s="81"/>
      <c r="E36" s="82"/>
      <c r="F36" s="83"/>
      <c r="G36" s="90">
        <v>10</v>
      </c>
      <c r="H36" s="86" t="s">
        <v>32</v>
      </c>
      <c r="I36" s="63" t="s">
        <v>31</v>
      </c>
      <c r="J36" s="47" t="s">
        <v>48</v>
      </c>
      <c r="K36" s="50"/>
      <c r="L36" s="50"/>
      <c r="M36" s="48">
        <v>11</v>
      </c>
      <c r="N36" s="4">
        <f t="shared" si="0"/>
        <v>35.200000000000003</v>
      </c>
      <c r="O36" s="65" t="s">
        <v>53</v>
      </c>
      <c r="P36" s="2"/>
    </row>
    <row r="37" spans="1:255" ht="15.95" customHeight="1" thickBot="1">
      <c r="A37" s="2"/>
      <c r="B37" s="13"/>
      <c r="C37" s="76"/>
      <c r="D37" s="9"/>
      <c r="E37" s="9"/>
      <c r="F37" s="85"/>
      <c r="G37" s="90">
        <v>10</v>
      </c>
      <c r="H37" s="86" t="s">
        <v>33</v>
      </c>
      <c r="I37" s="63" t="s">
        <v>26</v>
      </c>
      <c r="J37" s="47" t="s">
        <v>49</v>
      </c>
      <c r="K37" s="50"/>
      <c r="L37" s="50"/>
      <c r="M37" s="66">
        <v>16</v>
      </c>
      <c r="N37" s="4">
        <f t="shared" si="0"/>
        <v>51.2</v>
      </c>
      <c r="O37" s="2"/>
      <c r="P37" s="2"/>
    </row>
    <row r="38" spans="1:255" ht="15.95" customHeight="1" thickBot="1">
      <c r="A38" s="2"/>
      <c r="B38" s="13"/>
      <c r="C38" s="21"/>
      <c r="D38" s="13"/>
      <c r="E38" s="13"/>
      <c r="F38" s="74"/>
      <c r="G38" s="90">
        <v>10</v>
      </c>
      <c r="H38" s="86" t="s">
        <v>38</v>
      </c>
      <c r="I38" s="63" t="s">
        <v>45</v>
      </c>
      <c r="J38" s="96" t="s">
        <v>50</v>
      </c>
      <c r="K38" s="97"/>
      <c r="L38" s="98"/>
      <c r="M38" s="66">
        <v>14</v>
      </c>
      <c r="N38" s="4">
        <f t="shared" si="0"/>
        <v>44.800000000000004</v>
      </c>
      <c r="O38" s="2"/>
      <c r="P38" s="2"/>
    </row>
    <row r="39" spans="1:255" ht="15.95" customHeight="1" thickBot="1">
      <c r="A39" s="2"/>
      <c r="B39" s="13"/>
      <c r="C39" s="21"/>
      <c r="D39" s="13"/>
      <c r="E39" s="13"/>
      <c r="F39" s="74"/>
      <c r="G39" s="90">
        <v>10</v>
      </c>
      <c r="H39" s="86" t="s">
        <v>47</v>
      </c>
      <c r="I39" s="63" t="s">
        <v>46</v>
      </c>
      <c r="J39" s="96" t="s">
        <v>51</v>
      </c>
      <c r="K39" s="97"/>
      <c r="L39" s="98"/>
      <c r="M39" s="66">
        <v>18</v>
      </c>
      <c r="N39" s="4">
        <f t="shared" si="0"/>
        <v>57.6</v>
      </c>
      <c r="O39" s="13"/>
      <c r="P39" s="2"/>
    </row>
    <row r="40" spans="1:255" ht="15.95" customHeight="1" thickBot="1">
      <c r="A40" s="2"/>
      <c r="B40" s="13"/>
      <c r="C40" s="21"/>
      <c r="D40" s="13"/>
      <c r="E40" s="13"/>
      <c r="F40" s="74"/>
      <c r="G40" s="90">
        <v>10</v>
      </c>
      <c r="H40" s="95" t="s">
        <v>25</v>
      </c>
      <c r="I40" s="13" t="s">
        <v>22</v>
      </c>
      <c r="J40" s="96" t="s">
        <v>52</v>
      </c>
      <c r="K40" s="97"/>
      <c r="L40" s="98"/>
      <c r="M40" s="66">
        <v>4</v>
      </c>
      <c r="N40" s="4">
        <f t="shared" si="0"/>
        <v>12.8</v>
      </c>
      <c r="O40" s="13"/>
      <c r="P40" s="2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</row>
    <row r="41" spans="1:255" ht="15.6" customHeight="1" thickBot="1">
      <c r="A41" s="2"/>
      <c r="B41" s="13"/>
      <c r="C41" s="21"/>
      <c r="D41" s="21"/>
      <c r="E41" s="13"/>
      <c r="F41" s="13"/>
      <c r="G41" s="88"/>
      <c r="H41" s="13"/>
      <c r="J41" s="52"/>
      <c r="K41" s="2"/>
      <c r="L41" s="2"/>
      <c r="M41" s="2"/>
      <c r="N41" s="53"/>
      <c r="O41" s="2"/>
      <c r="P41" s="2"/>
    </row>
    <row r="42" spans="1:255" ht="15.6" customHeight="1" thickBot="1">
      <c r="A42" s="2"/>
      <c r="B42" s="13"/>
      <c r="C42" s="21"/>
      <c r="D42" s="21"/>
      <c r="E42" s="13"/>
      <c r="F42" s="74"/>
      <c r="G42" s="59">
        <f>SUM(G31:G40)</f>
        <v>98</v>
      </c>
      <c r="H42" s="75"/>
      <c r="I42" s="13"/>
      <c r="J42" s="54"/>
      <c r="K42" s="2"/>
      <c r="L42" s="17" t="s">
        <v>27</v>
      </c>
      <c r="M42" s="48">
        <f>SUM(M31:M40)</f>
        <v>118</v>
      </c>
      <c r="N42" s="53">
        <f>SUM(N31:N40)</f>
        <v>377.6</v>
      </c>
      <c r="O42" s="2"/>
      <c r="P42" s="2"/>
    </row>
    <row r="43" spans="1:255" ht="20.100000000000001" customHeight="1" thickBot="1">
      <c r="A43" s="2"/>
      <c r="B43" s="30" t="s">
        <v>28</v>
      </c>
      <c r="C43" s="21"/>
      <c r="D43" s="55"/>
      <c r="E43" s="13"/>
      <c r="F43" s="13"/>
      <c r="G43" s="9"/>
      <c r="H43" s="56">
        <f>J43/G11</f>
        <v>0.18686440677966101</v>
      </c>
      <c r="I43" s="18"/>
      <c r="J43" s="32">
        <f>G42*0.72</f>
        <v>70.56</v>
      </c>
      <c r="K43" s="2"/>
      <c r="L43" s="2"/>
      <c r="M43" s="2"/>
      <c r="N43" s="4"/>
      <c r="O43" s="2"/>
      <c r="P43" s="2"/>
    </row>
    <row r="44" spans="1:255" ht="20.100000000000001" customHeight="1" thickBot="1">
      <c r="A44" s="2"/>
      <c r="B44" s="30" t="s">
        <v>29</v>
      </c>
      <c r="C44" s="55"/>
      <c r="D44" s="57"/>
      <c r="E44" s="13"/>
      <c r="F44" s="13"/>
      <c r="G44" s="13"/>
      <c r="H44" s="13"/>
      <c r="I44" s="18"/>
      <c r="J44" s="32">
        <f>J25-J43</f>
        <v>120.10666666666668</v>
      </c>
      <c r="K44" s="2"/>
      <c r="L44" s="2"/>
      <c r="M44" s="2"/>
      <c r="N44" s="4"/>
      <c r="O44" s="2"/>
      <c r="P44" s="2"/>
    </row>
  </sheetData>
  <mergeCells count="6">
    <mergeCell ref="J40:L40"/>
    <mergeCell ref="C4:H4"/>
    <mergeCell ref="C5:H5"/>
    <mergeCell ref="B35:E35"/>
    <mergeCell ref="J38:L38"/>
    <mergeCell ref="J39:L39"/>
  </mergeCells>
  <conditionalFormatting sqref="F22 F35 N41:N42 F20:G21">
    <cfRule type="cellIs" dxfId="0" priority="1" stopIfTrue="1" operator="lessThan">
      <formula>0</formula>
    </cfRule>
  </conditionalFormatting>
  <pageMargins left="0.11811023622047245" right="0.11811023622047245" top="0.74803149606299213" bottom="0.74803149606299213" header="0.51181102362204722" footer="0.51181102362204722"/>
  <pageSetup scale="66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8.85546875" defaultRowHeight="12.75" customHeight="1"/>
  <cols>
    <col min="1" max="5" width="8.7109375" style="58" customWidth="1"/>
    <col min="6" max="256" width="8.85546875" style="58" customWidth="1"/>
  </cols>
  <sheetData>
    <row r="1" spans="1:5" ht="13.7" customHeight="1">
      <c r="A1" s="2"/>
      <c r="B1" s="2"/>
      <c r="C1" s="2"/>
      <c r="D1" s="2"/>
      <c r="E1" s="2"/>
    </row>
    <row r="2" spans="1:5" ht="13.7" customHeight="1">
      <c r="A2" s="2"/>
      <c r="B2" s="2"/>
      <c r="C2" s="2"/>
      <c r="D2" s="2"/>
      <c r="E2" s="2"/>
    </row>
    <row r="3" spans="1:5" ht="13.7" customHeight="1">
      <c r="A3" s="2"/>
      <c r="B3" s="2"/>
      <c r="C3" s="2"/>
      <c r="D3" s="2"/>
      <c r="E3" s="2"/>
    </row>
    <row r="4" spans="1:5" ht="13.7" customHeight="1">
      <c r="A4" s="2"/>
      <c r="B4" s="2"/>
      <c r="C4" s="2"/>
      <c r="D4" s="2"/>
      <c r="E4" s="2"/>
    </row>
    <row r="5" spans="1:5" ht="13.7" customHeight="1">
      <c r="A5" s="2"/>
      <c r="B5" s="2"/>
      <c r="C5" s="2"/>
      <c r="D5" s="2"/>
      <c r="E5" s="2"/>
    </row>
    <row r="6" spans="1:5" ht="13.7" customHeight="1">
      <c r="A6" s="2"/>
      <c r="B6" s="2"/>
      <c r="C6" s="2"/>
      <c r="D6" s="2"/>
      <c r="E6" s="2"/>
    </row>
    <row r="7" spans="1:5" ht="13.7" customHeight="1">
      <c r="A7" s="2"/>
      <c r="B7" s="2"/>
      <c r="C7" s="2"/>
      <c r="D7" s="2"/>
      <c r="E7" s="2"/>
    </row>
    <row r="8" spans="1:5" ht="13.7" customHeight="1">
      <c r="A8" s="2"/>
      <c r="B8" s="2"/>
      <c r="C8" s="2"/>
      <c r="D8" s="2"/>
      <c r="E8" s="2"/>
    </row>
    <row r="9" spans="1:5" ht="13.7" customHeight="1">
      <c r="A9" s="2"/>
      <c r="B9" s="2"/>
      <c r="C9" s="2"/>
      <c r="D9" s="2"/>
      <c r="E9" s="2"/>
    </row>
    <row r="10" spans="1:5" ht="13.7" customHeight="1">
      <c r="A10" s="2"/>
      <c r="B10" s="2"/>
      <c r="C10" s="2"/>
      <c r="D10" s="2"/>
      <c r="E10" s="2"/>
    </row>
  </sheetData>
  <pageMargins left="0.7" right="0.7" top="0.75" bottom="0.75" header="0.51180599999999998" footer="0.51180599999999998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2022-04-15T07:22:00Z</cp:lastPrinted>
  <dcterms:created xsi:type="dcterms:W3CDTF">2021-11-19T19:12:52Z</dcterms:created>
  <dcterms:modified xsi:type="dcterms:W3CDTF">2022-05-20T18:08:31Z</dcterms:modified>
</cp:coreProperties>
</file>